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76CCAE9A-E0C0-4853-8964-64E704E86B1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.E.F." sheetId="1" r:id="rId1"/>
    <sheet name="Casate" sheetId="4" r:id="rId2"/>
    <sheet name="Sinigagl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3" l="1"/>
  <c r="D34" i="3"/>
  <c r="D35" i="3"/>
  <c r="D36" i="3"/>
  <c r="D38" i="3"/>
  <c r="D33" i="3"/>
  <c r="B31" i="3"/>
  <c r="B32" i="3"/>
  <c r="D35" i="4"/>
  <c r="D33" i="4"/>
  <c r="G20" i="3" l="1"/>
  <c r="H9" i="3"/>
  <c r="B30" i="3" s="1"/>
  <c r="H10" i="3"/>
  <c r="H11" i="3"/>
  <c r="H12" i="3"/>
  <c r="H13" i="3"/>
  <c r="H14" i="3"/>
  <c r="H15" i="3"/>
  <c r="H16" i="3"/>
  <c r="D37" i="3" s="1"/>
  <c r="H17" i="3"/>
  <c r="H18" i="3"/>
  <c r="H8" i="3"/>
  <c r="B29" i="3" s="1"/>
  <c r="F20" i="4"/>
  <c r="G20" i="4"/>
  <c r="H10" i="4"/>
  <c r="B30" i="4" s="1"/>
  <c r="H11" i="4"/>
  <c r="B31" i="4" s="1"/>
  <c r="H12" i="4"/>
  <c r="B32" i="4" s="1"/>
  <c r="H13" i="4"/>
  <c r="H14" i="4"/>
  <c r="D34" i="4" s="1"/>
  <c r="H15" i="4"/>
  <c r="I15" i="4" s="1"/>
  <c r="H16" i="4"/>
  <c r="H17" i="4"/>
  <c r="H18" i="4"/>
  <c r="H9" i="4"/>
  <c r="B29" i="4" s="1"/>
  <c r="C37" i="4"/>
  <c r="C36" i="4"/>
  <c r="C35" i="4"/>
  <c r="C34" i="4"/>
  <c r="C33" i="4"/>
  <c r="I18" i="4" l="1"/>
  <c r="D38" i="4"/>
  <c r="E38" i="4" s="1"/>
  <c r="F38" i="4" s="1"/>
  <c r="I17" i="4"/>
  <c r="D37" i="4"/>
  <c r="E37" i="4" s="1"/>
  <c r="F37" i="4" s="1"/>
  <c r="I16" i="4"/>
  <c r="D36" i="4"/>
  <c r="E36" i="4" s="1"/>
  <c r="F36" i="4" s="1"/>
  <c r="I10" i="4"/>
  <c r="C30" i="4"/>
  <c r="F30" i="4" s="1"/>
  <c r="E34" i="4"/>
  <c r="F34" i="4" s="1"/>
  <c r="I14" i="4"/>
  <c r="I12" i="4"/>
  <c r="C32" i="4"/>
  <c r="F32" i="4" s="1"/>
  <c r="I13" i="4"/>
  <c r="I9" i="4"/>
  <c r="C29" i="4"/>
  <c r="I11" i="4"/>
  <c r="E35" i="4"/>
  <c r="F35" i="4" s="1"/>
  <c r="C31" i="4"/>
  <c r="F31" i="4" s="1"/>
  <c r="D39" i="4" l="1"/>
  <c r="C39" i="4"/>
  <c r="F29" i="4"/>
  <c r="B39" i="4"/>
  <c r="E33" i="4"/>
  <c r="E39" i="4" s="1"/>
  <c r="F33" i="4" l="1"/>
  <c r="F39" i="4" s="1"/>
  <c r="B8" i="1" s="1"/>
  <c r="E38" i="3"/>
  <c r="I12" i="3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18" i="4"/>
  <c r="J18" i="4" s="1"/>
  <c r="D9" i="4"/>
  <c r="J9" i="4" s="1"/>
  <c r="E20" i="4"/>
  <c r="E39" i="3"/>
  <c r="I17" i="3"/>
  <c r="I15" i="3"/>
  <c r="I10" i="3"/>
  <c r="C30" i="3"/>
  <c r="F30" i="3" s="1"/>
  <c r="C33" i="3"/>
  <c r="C34" i="3"/>
  <c r="C35" i="3"/>
  <c r="C36" i="3"/>
  <c r="C37" i="3"/>
  <c r="D9" i="3"/>
  <c r="D10" i="3"/>
  <c r="D11" i="3"/>
  <c r="D12" i="3"/>
  <c r="D13" i="3"/>
  <c r="D14" i="3"/>
  <c r="D15" i="3"/>
  <c r="D16" i="3"/>
  <c r="D17" i="3"/>
  <c r="D18" i="3"/>
  <c r="D8" i="3"/>
  <c r="E20" i="3"/>
  <c r="I18" i="3" l="1"/>
  <c r="E36" i="3"/>
  <c r="F36" i="3" s="1"/>
  <c r="I9" i="3"/>
  <c r="C31" i="3"/>
  <c r="F31" i="3" s="1"/>
  <c r="E35" i="3"/>
  <c r="F35" i="3" s="1"/>
  <c r="E33" i="3"/>
  <c r="F33" i="3" s="1"/>
  <c r="J20" i="4"/>
  <c r="E37" i="3"/>
  <c r="F37" i="3" s="1"/>
  <c r="F38" i="3"/>
  <c r="F39" i="3"/>
  <c r="I8" i="3"/>
  <c r="C29" i="3"/>
  <c r="F29" i="3" s="1"/>
  <c r="I13" i="3"/>
  <c r="E34" i="3"/>
  <c r="F34" i="3" s="1"/>
  <c r="I11" i="3"/>
  <c r="I16" i="3"/>
  <c r="I14" i="3"/>
  <c r="C32" i="3"/>
  <c r="F32" i="3" s="1"/>
  <c r="H20" i="4"/>
  <c r="J13" i="3"/>
  <c r="J9" i="3"/>
  <c r="J17" i="3"/>
  <c r="J16" i="3"/>
  <c r="J12" i="3"/>
  <c r="H20" i="3"/>
  <c r="J8" i="3"/>
  <c r="J15" i="3"/>
  <c r="J11" i="3"/>
  <c r="F20" i="3"/>
  <c r="J18" i="3"/>
  <c r="J14" i="3"/>
  <c r="J10" i="3"/>
  <c r="D40" i="3" l="1"/>
  <c r="I20" i="3"/>
  <c r="B5" i="1" s="1"/>
  <c r="F40" i="3"/>
  <c r="B40" i="3"/>
  <c r="C40" i="3"/>
  <c r="E40" i="3"/>
  <c r="I20" i="4"/>
  <c r="J20" i="3"/>
  <c r="B4" i="1" l="1"/>
  <c r="B13" i="1" s="1"/>
  <c r="B27" i="1" s="1"/>
  <c r="B9" i="1"/>
  <c r="B10" i="1" l="1"/>
</calcChain>
</file>

<file path=xl/sharedStrings.xml><?xml version="1.0" encoding="utf-8"?>
<sst xmlns="http://schemas.openxmlformats.org/spreadsheetml/2006/main" count="132" uniqueCount="69">
  <si>
    <t>VALORE STIMATO  dell'incasso da quote di iscrizione ai corsi</t>
  </si>
  <si>
    <t>tipologia corso</t>
  </si>
  <si>
    <t xml:space="preserve">tariffa </t>
  </si>
  <si>
    <t>ulteriori 6 mesi</t>
  </si>
  <si>
    <t>bambini età prescolare monosettimanale</t>
  </si>
  <si>
    <t>bambini età prescolare bisettimanale</t>
  </si>
  <si>
    <t>bambini età scolare monosettimanale</t>
  </si>
  <si>
    <t>bambini età scolare bisettimanale</t>
  </si>
  <si>
    <t>adulti monosettimanale</t>
  </si>
  <si>
    <t>adulti bisettimanale</t>
  </si>
  <si>
    <t>idroginnastica monosettimanale</t>
  </si>
  <si>
    <t>idroginnastica bisettimanale</t>
  </si>
  <si>
    <t>Hydro bike/hydro circuit</t>
  </si>
  <si>
    <t>corsi premaman monosettimanali</t>
  </si>
  <si>
    <t>TOTALE PISCINA CASATE</t>
  </si>
  <si>
    <t>numero stimato</t>
  </si>
  <si>
    <t xml:space="preserve">numero stimato </t>
  </si>
  <si>
    <t>totale</t>
  </si>
  <si>
    <t>VALORE STIMATO  dell'incasso del concessionario da quote di iscrizione ai corsi</t>
  </si>
  <si>
    <t>corso tuffi  monosettimanle</t>
  </si>
  <si>
    <t>corso tuffi  bisettimanale</t>
  </si>
  <si>
    <t>TOTALE PISCINA SINIGAGLIA</t>
  </si>
  <si>
    <t>TOTALE</t>
  </si>
  <si>
    <t>PIANO ECONOMICO FINANZIARIO: calcolo di dettaglio PISCINA CASATE</t>
  </si>
  <si>
    <t>percentuale offerta:</t>
  </si>
  <si>
    <t xml:space="preserve">incasso presunto </t>
  </si>
  <si>
    <t>quote da iscrizione ai corsi di nuoto PISCINA CASATE</t>
  </si>
  <si>
    <t>quote da iscrizione ai corsi di nuoto PISCINA SINIGAGLIA</t>
  </si>
  <si>
    <t>Il legale rappresentante</t>
  </si>
  <si>
    <t xml:space="preserve">costo degli istruttori </t>
  </si>
  <si>
    <t>costo per le assicurazioni</t>
  </si>
  <si>
    <t>costi amministrativi di segreteria</t>
  </si>
  <si>
    <t>Totale Entrate</t>
  </si>
  <si>
    <t>costi per trasporti  (se del caso)</t>
  </si>
  <si>
    <t>costi aziendali concernenti l’adempimento delle disposizioni in materia di salute e sicurezza sui luoghi di lavoro, come dichiarati in offerta economica</t>
  </si>
  <si>
    <t>PIANO ECONOMICO: CALCOLO DI DETTAGLIO PISCINA SINIGAGLIA</t>
  </si>
  <si>
    <t>Totale Uscite</t>
  </si>
  <si>
    <t>INDICARE LA PERCENTUALE OFFERTA</t>
  </si>
  <si>
    <t>altri costi di personale esclusi i costi degli istruttori</t>
  </si>
  <si>
    <t>quote da iscrizione ai corsi di nuoto AGGIUNTIVI offerti - PISCINA CASATE</t>
  </si>
  <si>
    <r>
      <t xml:space="preserve">quota da tesseramento sociale/contributo annuale </t>
    </r>
    <r>
      <rPr>
        <i/>
        <sz val="11"/>
        <color theme="1"/>
        <rFont val="Calibri"/>
        <family val="2"/>
        <scheme val="minor"/>
      </rPr>
      <t xml:space="preserve">UNA TANTUM </t>
    </r>
    <r>
      <rPr>
        <sz val="11"/>
        <color theme="1"/>
        <rFont val="Calibri"/>
        <family val="2"/>
        <scheme val="minor"/>
      </rPr>
      <t>PISCINA SINIGAGLIA</t>
    </r>
  </si>
  <si>
    <t>% incasso concessionario</t>
  </si>
  <si>
    <r>
      <t xml:space="preserve">quota sociale/contributo </t>
    </r>
    <r>
      <rPr>
        <b/>
        <i/>
        <sz val="10"/>
        <rFont val="Calibri"/>
        <family val="2"/>
        <scheme val="minor"/>
      </rPr>
      <t>UNA TANTUM</t>
    </r>
    <r>
      <rPr>
        <b/>
        <sz val="10"/>
        <rFont val="Calibri"/>
        <family val="2"/>
        <scheme val="minor"/>
      </rPr>
      <t xml:space="preserve"> utenti &lt; 14 anni e =&gt; 65 anni</t>
    </r>
  </si>
  <si>
    <r>
      <t xml:space="preserve">quota sociale/contributo </t>
    </r>
    <r>
      <rPr>
        <b/>
        <i/>
        <sz val="10"/>
        <rFont val="Calibri"/>
        <family val="2"/>
        <scheme val="minor"/>
      </rPr>
      <t>UNA TANTUM</t>
    </r>
    <r>
      <rPr>
        <b/>
        <sz val="10"/>
        <rFont val="Calibri"/>
        <family val="2"/>
        <scheme val="minor"/>
      </rPr>
      <t xml:space="preserve">  utenti =&gt; 14 anni e &lt; 65 anni</t>
    </r>
  </si>
  <si>
    <t>utenti =&gt; 14 anni &lt; 65 anni</t>
  </si>
  <si>
    <t xml:space="preserve"> utenti &lt; 14 anni e =&gt; 65 anni</t>
  </si>
  <si>
    <t>INDICARE IL VALORE APPLICATO (MASSIMO: 15,00 €)</t>
  </si>
  <si>
    <t>INDICARE IL VALORE APPLICATO (MASSIMO: 20,00 €)</t>
  </si>
  <si>
    <r>
      <t xml:space="preserve">VALORE STIMATO  INCASSO DEL CONCESSIONARIO DA QUOTE SOCIALI / CONTRIBUTO ANNUO  </t>
    </r>
    <r>
      <rPr>
        <b/>
        <i/>
        <sz val="11"/>
        <rFont val="Calibri"/>
        <family val="2"/>
        <scheme val="minor"/>
      </rPr>
      <t>UNA TANTUM</t>
    </r>
  </si>
  <si>
    <t>tariffa comunale</t>
  </si>
  <si>
    <t>Il sottoscritto è consapevole che il numero di iscritti indicato a base di gara è presunto e stimato, anche in considerazione dell'andamento storico delle iscrizioni. L'aggiudicatario è consapevole che assumendosi il rischio operativo dlla concessione, non avrà nulla a pretendere in caso di variazione in più o in meno del numero di iscritti.</t>
  </si>
  <si>
    <r>
      <t xml:space="preserve">quota da tesseramento/contributo annuale </t>
    </r>
    <r>
      <rPr>
        <i/>
        <sz val="11"/>
        <color theme="1"/>
        <rFont val="Calibri"/>
        <family val="2"/>
        <scheme val="minor"/>
      </rPr>
      <t>UNA TANTUM</t>
    </r>
    <r>
      <rPr>
        <sz val="11"/>
        <color theme="1"/>
        <rFont val="Calibri"/>
        <family val="2"/>
        <scheme val="minor"/>
      </rPr>
      <t xml:space="preserve"> PISCINA CASATE</t>
    </r>
  </si>
  <si>
    <t>quote da iscrizione ai corsi di nuoto AGGIUNTIVI offerti - PISCINA SINIGAGLIA</t>
  </si>
  <si>
    <t>PRIMA STAGIONE 
2022/2023
n. iscritti annuo
presunto</t>
  </si>
  <si>
    <t>SECONDA STAGIONE 
2023/2024
n. iscritti annuo
presunto</t>
  </si>
  <si>
    <t xml:space="preserve">PRIMA STAGIONE 2022/23
</t>
  </si>
  <si>
    <t>STAGIONI 
2022/23 E 2023/24</t>
  </si>
  <si>
    <t xml:space="preserve">SECONDA STAGIONE 2023/24
</t>
  </si>
  <si>
    <t xml:space="preserve">TERZA STAGIONE 2024/25
</t>
  </si>
  <si>
    <t>incasso complessivo stimato della concessione 
(durata: 36 mesi)</t>
  </si>
  <si>
    <t>incasso stimato a favore del concessionario 
(durata: 36 mesi)</t>
  </si>
  <si>
    <t>SECONDA STAGIONE 
2024/2025
n. iscritti annuo
presunto</t>
  </si>
  <si>
    <t>quota da riconoscere a CSU Srl</t>
  </si>
  <si>
    <t>fideiussioni</t>
  </si>
  <si>
    <t>USCITE  PREVISTE PER TUTTA LA DURATA DELLA CONCESSIONE (36 MESI)</t>
  </si>
  <si>
    <t xml:space="preserve">PIANO ECONOMICO FINANZIARIO
della concessione di gestione dei corsi di nuoto presso la Piscina Coperta Conelli Mondini del Centro Sportivo Casate, Via Virgilio 16 Como, e presso la piscina Sinigaglia via Sinigaglia snc – Como per le stagioni sportive 2022/23, 2023/24 e 2024/2025
</t>
  </si>
  <si>
    <t>ENTRATE PREVISTE PER TUTTA LA DURATA DELLA CONCESSIONE (36 MESI)</t>
  </si>
  <si>
    <t>altri costi (indicare quali)</t>
  </si>
  <si>
    <t>n. quote mensili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</si>
</sst>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_ ;\-#,##0\ "/>
    <numFmt numFmtId="166" formatCode="_-[$€-410]\ * #,##0.00_-;\-[$€-410]\ * #,##0.00_-;_-[$€-410]\ * &quot;-&quot;??_-;_-@_-"/>
    <numFmt numFmtId="167" formatCode="_-* #,##0.00\ [$€-410]_-;\-* #,##0.00\ [$€-410]_-;_-* &quot;-&quot;??\ [$€-410]_-;_-@_-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/>
    <xf numFmtId="0" fontId="4" fillId="2" borderId="0" xfId="0" applyFont="1" applyFill="1" applyBorder="1"/>
    <xf numFmtId="1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4" fillId="2" borderId="0" xfId="1" applyFont="1" applyFill="1" applyAlignment="1"/>
    <xf numFmtId="164" fontId="4" fillId="2" borderId="0" xfId="1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1" applyFon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/>
    </xf>
    <xf numFmtId="166" fontId="5" fillId="3" borderId="1" xfId="2" applyNumberFormat="1" applyFont="1" applyFill="1" applyBorder="1" applyAlignment="1">
      <alignment horizontal="center" vertical="center"/>
    </xf>
    <xf numFmtId="0" fontId="2" fillId="0" borderId="0" xfId="0" applyFont="1"/>
    <xf numFmtId="166" fontId="0" fillId="0" borderId="0" xfId="1" applyNumberFormat="1" applyFont="1"/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wrapText="1"/>
    </xf>
    <xf numFmtId="166" fontId="0" fillId="3" borderId="1" xfId="1" applyNumberFormat="1" applyFont="1" applyFill="1" applyBorder="1"/>
    <xf numFmtId="0" fontId="2" fillId="3" borderId="1" xfId="0" applyFont="1" applyFill="1" applyBorder="1"/>
    <xf numFmtId="166" fontId="2" fillId="3" borderId="1" xfId="1" applyNumberFormat="1" applyFont="1" applyFill="1" applyBorder="1"/>
    <xf numFmtId="0" fontId="9" fillId="0" borderId="0" xfId="0" applyFont="1"/>
    <xf numFmtId="0" fontId="11" fillId="2" borderId="0" xfId="0" applyFont="1" applyFill="1"/>
    <xf numFmtId="0" fontId="7" fillId="3" borderId="1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/>
    <xf numFmtId="167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/>
    <xf numFmtId="165" fontId="5" fillId="2" borderId="0" xfId="1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9" fontId="5" fillId="2" borderId="0" xfId="2" applyFont="1" applyFill="1" applyBorder="1" applyAlignment="1">
      <alignment horizontal="center" vertical="center"/>
    </xf>
    <xf numFmtId="168" fontId="4" fillId="2" borderId="0" xfId="3" applyNumberFormat="1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horizontal="center" vertical="center"/>
    </xf>
    <xf numFmtId="165" fontId="4" fillId="2" borderId="0" xfId="0" applyNumberFormat="1" applyFont="1" applyFill="1"/>
    <xf numFmtId="167" fontId="9" fillId="0" borderId="0" xfId="0" applyNumberFormat="1" applyFont="1"/>
    <xf numFmtId="167" fontId="0" fillId="0" borderId="0" xfId="0" applyNumberFormat="1"/>
    <xf numFmtId="0" fontId="4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2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workbookViewId="0">
      <selection activeCell="B4" sqref="B4:B5"/>
    </sheetView>
  </sheetViews>
  <sheetFormatPr defaultRowHeight="15" x14ac:dyDescent="0.25"/>
  <cols>
    <col min="1" max="1" width="92" customWidth="1"/>
    <col min="2" max="2" width="37.42578125" style="34" customWidth="1"/>
    <col min="3" max="3" width="9.140625" hidden="1" customWidth="1"/>
    <col min="4" max="4" width="1.140625" customWidth="1"/>
    <col min="5" max="5" width="16.5703125" bestFit="1" customWidth="1"/>
  </cols>
  <sheetData>
    <row r="1" spans="1:5" s="42" customFormat="1" ht="138.75" customHeight="1" x14ac:dyDescent="0.35">
      <c r="A1" s="82" t="s">
        <v>65</v>
      </c>
      <c r="B1" s="83"/>
    </row>
    <row r="2" spans="1:5" ht="35.450000000000003" customHeight="1" x14ac:dyDescent="0.25">
      <c r="A2" s="33"/>
    </row>
    <row r="3" spans="1:5" s="41" customFormat="1" ht="18.75" x14ac:dyDescent="0.3">
      <c r="A3" s="81" t="s">
        <v>66</v>
      </c>
      <c r="B3" s="81"/>
    </row>
    <row r="4" spans="1:5" x14ac:dyDescent="0.25">
      <c r="A4" s="35" t="s">
        <v>26</v>
      </c>
      <c r="B4" s="36">
        <f>Casate!I20</f>
        <v>523790.5</v>
      </c>
    </row>
    <row r="5" spans="1:5" x14ac:dyDescent="0.25">
      <c r="A5" s="35" t="s">
        <v>27</v>
      </c>
      <c r="B5" s="36">
        <f>Sinigaglia!I20</f>
        <v>505748</v>
      </c>
    </row>
    <row r="6" spans="1:5" x14ac:dyDescent="0.25">
      <c r="A6" s="35" t="s">
        <v>39</v>
      </c>
      <c r="B6" s="38">
        <v>0</v>
      </c>
    </row>
    <row r="7" spans="1:5" x14ac:dyDescent="0.25">
      <c r="A7" s="35" t="s">
        <v>52</v>
      </c>
      <c r="B7" s="38">
        <v>0</v>
      </c>
    </row>
    <row r="8" spans="1:5" x14ac:dyDescent="0.25">
      <c r="A8" s="35" t="s">
        <v>51</v>
      </c>
      <c r="B8" s="36">
        <f>Casate!F39</f>
        <v>62845</v>
      </c>
    </row>
    <row r="9" spans="1:5" x14ac:dyDescent="0.25">
      <c r="A9" s="35" t="s">
        <v>40</v>
      </c>
      <c r="B9" s="36">
        <f>Sinigaglia!F40</f>
        <v>55105</v>
      </c>
    </row>
    <row r="10" spans="1:5" x14ac:dyDescent="0.25">
      <c r="A10" s="39" t="s">
        <v>32</v>
      </c>
      <c r="B10" s="40">
        <f>SUM(B4:B9)</f>
        <v>1147488.5</v>
      </c>
    </row>
    <row r="11" spans="1:5" ht="39" customHeight="1" x14ac:dyDescent="0.25"/>
    <row r="12" spans="1:5" s="41" customFormat="1" ht="18.75" x14ac:dyDescent="0.3">
      <c r="A12" s="81" t="s">
        <v>64</v>
      </c>
      <c r="B12" s="81"/>
    </row>
    <row r="13" spans="1:5" s="41" customFormat="1" ht="18.75" x14ac:dyDescent="0.3">
      <c r="A13" s="35" t="s">
        <v>62</v>
      </c>
      <c r="B13" s="38">
        <f>(B4+B5)*(100%-Casate!D3)</f>
        <v>823630.8</v>
      </c>
      <c r="E13" s="78"/>
    </row>
    <row r="14" spans="1:5" x14ac:dyDescent="0.25">
      <c r="A14" s="35" t="s">
        <v>29</v>
      </c>
      <c r="B14" s="38">
        <v>260000</v>
      </c>
      <c r="E14" s="79"/>
    </row>
    <row r="15" spans="1:5" x14ac:dyDescent="0.25">
      <c r="A15" s="35" t="s">
        <v>38</v>
      </c>
      <c r="B15" s="38">
        <v>15000</v>
      </c>
    </row>
    <row r="16" spans="1:5" x14ac:dyDescent="0.25">
      <c r="A16" s="35" t="s">
        <v>33</v>
      </c>
      <c r="B16" s="38"/>
    </row>
    <row r="17" spans="1:4" x14ac:dyDescent="0.25">
      <c r="A17" s="35" t="s">
        <v>31</v>
      </c>
      <c r="B17" s="38">
        <v>3000</v>
      </c>
    </row>
    <row r="18" spans="1:4" x14ac:dyDescent="0.25">
      <c r="A18" s="35" t="s">
        <v>30</v>
      </c>
      <c r="B18" s="38">
        <v>8000</v>
      </c>
    </row>
    <row r="19" spans="1:4" ht="30" x14ac:dyDescent="0.25">
      <c r="A19" s="37" t="s">
        <v>34</v>
      </c>
      <c r="B19" s="38">
        <v>8000</v>
      </c>
    </row>
    <row r="20" spans="1:4" x14ac:dyDescent="0.25">
      <c r="A20" s="43" t="s">
        <v>63</v>
      </c>
      <c r="B20" s="38">
        <v>8000</v>
      </c>
    </row>
    <row r="21" spans="1:4" x14ac:dyDescent="0.25">
      <c r="A21" s="43" t="s">
        <v>67</v>
      </c>
      <c r="B21" s="38"/>
    </row>
    <row r="22" spans="1:4" x14ac:dyDescent="0.25">
      <c r="A22" s="43" t="s">
        <v>67</v>
      </c>
      <c r="B22" s="38"/>
    </row>
    <row r="23" spans="1:4" x14ac:dyDescent="0.25">
      <c r="A23" s="43" t="s">
        <v>67</v>
      </c>
      <c r="B23" s="38"/>
    </row>
    <row r="24" spans="1:4" x14ac:dyDescent="0.25">
      <c r="A24" s="43" t="s">
        <v>67</v>
      </c>
      <c r="B24" s="38"/>
    </row>
    <row r="25" spans="1:4" x14ac:dyDescent="0.25">
      <c r="A25" s="43" t="s">
        <v>67</v>
      </c>
      <c r="B25" s="38"/>
    </row>
    <row r="26" spans="1:4" x14ac:dyDescent="0.25">
      <c r="A26" s="43" t="s">
        <v>67</v>
      </c>
      <c r="B26" s="38"/>
    </row>
    <row r="27" spans="1:4" x14ac:dyDescent="0.25">
      <c r="A27" s="39" t="s">
        <v>36</v>
      </c>
      <c r="B27" s="40">
        <f>SUM(B13:B26)</f>
        <v>1125630.8</v>
      </c>
    </row>
    <row r="28" spans="1:4" ht="38.25" customHeight="1" x14ac:dyDescent="0.25"/>
    <row r="29" spans="1:4" x14ac:dyDescent="0.25">
      <c r="B29" s="80" t="s">
        <v>28</v>
      </c>
      <c r="C29" s="80"/>
      <c r="D29" s="80"/>
    </row>
    <row r="30" spans="1:4" x14ac:dyDescent="0.25">
      <c r="B30" s="84"/>
      <c r="C30" s="84"/>
      <c r="D30" s="84"/>
    </row>
    <row r="31" spans="1:4" x14ac:dyDescent="0.25">
      <c r="B31" s="80"/>
      <c r="C31" s="80"/>
      <c r="D31" s="80"/>
    </row>
    <row r="32" spans="1:4" x14ac:dyDescent="0.25">
      <c r="B32" s="19"/>
      <c r="C32" s="1"/>
      <c r="D32" s="1"/>
    </row>
    <row r="33" spans="2:4" x14ac:dyDescent="0.25">
      <c r="B33" s="19"/>
      <c r="C33" s="1"/>
      <c r="D33" s="1"/>
    </row>
  </sheetData>
  <mergeCells count="6">
    <mergeCell ref="B31:D31"/>
    <mergeCell ref="A3:B3"/>
    <mergeCell ref="A12:B12"/>
    <mergeCell ref="A1:B1"/>
    <mergeCell ref="B29:D29"/>
    <mergeCell ref="B30:D3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8440-0566-47C6-8134-6BAB72F72C0C}">
  <sheetPr>
    <pageSetUpPr fitToPage="1"/>
  </sheetPr>
  <dimension ref="A1:K49"/>
  <sheetViews>
    <sheetView tabSelected="1" topLeftCell="A24" workbookViewId="0">
      <selection activeCell="H7" sqref="H7:H8"/>
    </sheetView>
  </sheetViews>
  <sheetFormatPr defaultColWidth="9.140625" defaultRowHeight="15" x14ac:dyDescent="0.25"/>
  <cols>
    <col min="1" max="1" width="21.7109375" style="1" bestFit="1" customWidth="1"/>
    <col min="2" max="2" width="21.7109375" style="17" customWidth="1"/>
    <col min="3" max="3" width="24.5703125" style="18" customWidth="1"/>
    <col min="4" max="4" width="19.7109375" style="1" customWidth="1"/>
    <col min="5" max="5" width="17.140625" style="45" customWidth="1"/>
    <col min="6" max="6" width="19.140625" style="45" customWidth="1"/>
    <col min="7" max="7" width="19.140625" style="52" customWidth="1"/>
    <col min="8" max="9" width="19.140625" style="1" customWidth="1"/>
    <col min="10" max="10" width="22.42578125" style="1" customWidth="1"/>
    <col min="11" max="16384" width="9.140625" style="1"/>
  </cols>
  <sheetData>
    <row r="1" spans="1:10" ht="36" customHeight="1" x14ac:dyDescent="0.25">
      <c r="A1" s="88" t="s">
        <v>23</v>
      </c>
      <c r="B1" s="88"/>
      <c r="C1" s="88"/>
      <c r="D1" s="88"/>
      <c r="E1" s="88"/>
      <c r="F1" s="88"/>
      <c r="G1" s="88"/>
      <c r="H1" s="88"/>
      <c r="I1" s="88"/>
    </row>
    <row r="2" spans="1:10" s="10" customFormat="1" ht="28.5" customHeight="1" x14ac:dyDescent="0.25">
      <c r="A2" s="46"/>
      <c r="B2" s="46"/>
      <c r="C2" s="46"/>
      <c r="D2" s="46"/>
      <c r="E2" s="46"/>
      <c r="F2" s="46"/>
      <c r="G2" s="53"/>
      <c r="H2" s="46"/>
      <c r="I2" s="46"/>
    </row>
    <row r="3" spans="1:10" s="10" customFormat="1" ht="28.5" customHeight="1" x14ac:dyDescent="0.25">
      <c r="A3" s="89" t="s">
        <v>24</v>
      </c>
      <c r="B3" s="89"/>
      <c r="C3" s="89"/>
      <c r="D3" s="31">
        <v>0.2</v>
      </c>
      <c r="E3" s="47" t="s">
        <v>37</v>
      </c>
      <c r="F3" s="46"/>
      <c r="G3" s="53"/>
      <c r="H3" s="46"/>
      <c r="I3" s="46"/>
    </row>
    <row r="4" spans="1:10" s="10" customFormat="1" ht="28.5" customHeight="1" x14ac:dyDescent="0.25">
      <c r="A4" s="46"/>
      <c r="B4" s="46"/>
      <c r="C4" s="46"/>
      <c r="D4" s="46"/>
      <c r="E4" s="46"/>
      <c r="F4" s="46"/>
      <c r="G4" s="53"/>
      <c r="H4" s="46"/>
      <c r="I4" s="46"/>
    </row>
    <row r="6" spans="1:10" ht="28.5" customHeight="1" x14ac:dyDescent="0.2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s="2" customFormat="1" ht="45" customHeight="1" x14ac:dyDescent="0.25">
      <c r="A7" s="85" t="s">
        <v>1</v>
      </c>
      <c r="B7" s="86" t="s">
        <v>49</v>
      </c>
      <c r="C7" s="86"/>
      <c r="D7" s="87" t="s">
        <v>41</v>
      </c>
      <c r="E7" s="93" t="s">
        <v>55</v>
      </c>
      <c r="F7" s="93" t="s">
        <v>57</v>
      </c>
      <c r="G7" s="93" t="s">
        <v>58</v>
      </c>
      <c r="H7" s="87" t="s">
        <v>68</v>
      </c>
      <c r="I7" s="87" t="s">
        <v>59</v>
      </c>
      <c r="J7" s="87" t="s">
        <v>60</v>
      </c>
    </row>
    <row r="8" spans="1:10" s="2" customFormat="1" x14ac:dyDescent="0.25">
      <c r="A8" s="85"/>
      <c r="B8" s="86"/>
      <c r="C8" s="86"/>
      <c r="D8" s="87"/>
      <c r="E8" s="94"/>
      <c r="F8" s="94"/>
      <c r="G8" s="94"/>
      <c r="H8" s="87" t="s">
        <v>3</v>
      </c>
      <c r="I8" s="87"/>
      <c r="J8" s="87"/>
    </row>
    <row r="9" spans="1:10" ht="30" x14ac:dyDescent="0.25">
      <c r="A9" s="48" t="s">
        <v>4</v>
      </c>
      <c r="B9" s="92">
        <v>29</v>
      </c>
      <c r="C9" s="92"/>
      <c r="D9" s="49">
        <f>B9*$D$3</f>
        <v>5.8000000000000007</v>
      </c>
      <c r="E9" s="5">
        <v>950</v>
      </c>
      <c r="F9" s="5">
        <v>1150</v>
      </c>
      <c r="G9" s="5">
        <v>1100</v>
      </c>
      <c r="H9" s="5">
        <f>E9+F9+G9</f>
        <v>3200</v>
      </c>
      <c r="I9" s="58">
        <f>B9*H9</f>
        <v>92800</v>
      </c>
      <c r="J9" s="49">
        <f t="shared" ref="J9:J15" si="0">D9*H9</f>
        <v>18560.000000000004</v>
      </c>
    </row>
    <row r="10" spans="1:10" ht="30" x14ac:dyDescent="0.25">
      <c r="A10" s="48" t="s">
        <v>5</v>
      </c>
      <c r="B10" s="92">
        <v>48</v>
      </c>
      <c r="C10" s="92"/>
      <c r="D10" s="49">
        <f t="shared" ref="D10:D18" si="1">B10*$D$3</f>
        <v>9.6000000000000014</v>
      </c>
      <c r="E10" s="5">
        <v>75</v>
      </c>
      <c r="F10" s="5">
        <v>75</v>
      </c>
      <c r="G10" s="5">
        <v>85</v>
      </c>
      <c r="H10" s="5">
        <f t="shared" ref="H10:H18" si="2">E10+F10+G10</f>
        <v>235</v>
      </c>
      <c r="I10" s="58">
        <f t="shared" ref="I10:I15" si="3">B10*H10</f>
        <v>11280</v>
      </c>
      <c r="J10" s="49">
        <f t="shared" si="0"/>
        <v>2256.0000000000005</v>
      </c>
    </row>
    <row r="11" spans="1:10" ht="30" x14ac:dyDescent="0.25">
      <c r="A11" s="48" t="s">
        <v>6</v>
      </c>
      <c r="B11" s="92">
        <v>24.2</v>
      </c>
      <c r="C11" s="92"/>
      <c r="D11" s="49">
        <f t="shared" si="1"/>
        <v>4.84</v>
      </c>
      <c r="E11" s="5">
        <v>3300</v>
      </c>
      <c r="F11" s="5">
        <v>3700</v>
      </c>
      <c r="G11" s="5">
        <v>4000</v>
      </c>
      <c r="H11" s="5">
        <f t="shared" si="2"/>
        <v>11000</v>
      </c>
      <c r="I11" s="58">
        <f t="shared" si="3"/>
        <v>266200</v>
      </c>
      <c r="J11" s="49">
        <f t="shared" si="0"/>
        <v>53240</v>
      </c>
    </row>
    <row r="12" spans="1:10" ht="30" x14ac:dyDescent="0.25">
      <c r="A12" s="48" t="s">
        <v>7</v>
      </c>
      <c r="B12" s="92">
        <v>41.5</v>
      </c>
      <c r="C12" s="92"/>
      <c r="D12" s="49">
        <f t="shared" si="1"/>
        <v>8.3000000000000007</v>
      </c>
      <c r="E12" s="5">
        <v>250</v>
      </c>
      <c r="F12" s="5">
        <v>280</v>
      </c>
      <c r="G12" s="5">
        <v>300</v>
      </c>
      <c r="H12" s="5">
        <f t="shared" si="2"/>
        <v>830</v>
      </c>
      <c r="I12" s="58">
        <f t="shared" si="3"/>
        <v>34445</v>
      </c>
      <c r="J12" s="49">
        <f t="shared" si="0"/>
        <v>6889.0000000000009</v>
      </c>
    </row>
    <row r="13" spans="1:10" ht="30" x14ac:dyDescent="0.25">
      <c r="A13" s="48" t="s">
        <v>8</v>
      </c>
      <c r="B13" s="92">
        <v>29.8</v>
      </c>
      <c r="C13" s="92"/>
      <c r="D13" s="49">
        <f t="shared" si="1"/>
        <v>5.9600000000000009</v>
      </c>
      <c r="E13" s="5">
        <v>240</v>
      </c>
      <c r="F13" s="5">
        <v>270</v>
      </c>
      <c r="G13" s="5">
        <v>300</v>
      </c>
      <c r="H13" s="5">
        <f t="shared" si="2"/>
        <v>810</v>
      </c>
      <c r="I13" s="58">
        <f t="shared" si="3"/>
        <v>24138</v>
      </c>
      <c r="J13" s="49">
        <f t="shared" si="0"/>
        <v>4827.6000000000004</v>
      </c>
    </row>
    <row r="14" spans="1:10" x14ac:dyDescent="0.25">
      <c r="A14" s="48" t="s">
        <v>9</v>
      </c>
      <c r="B14" s="92">
        <v>49.5</v>
      </c>
      <c r="C14" s="92"/>
      <c r="D14" s="49">
        <f t="shared" si="1"/>
        <v>9.9</v>
      </c>
      <c r="E14" s="5">
        <v>380</v>
      </c>
      <c r="F14" s="5">
        <v>430</v>
      </c>
      <c r="G14" s="5">
        <v>450</v>
      </c>
      <c r="H14" s="5">
        <f t="shared" si="2"/>
        <v>1260</v>
      </c>
      <c r="I14" s="58">
        <f t="shared" si="3"/>
        <v>62370</v>
      </c>
      <c r="J14" s="49">
        <f t="shared" si="0"/>
        <v>12474</v>
      </c>
    </row>
    <row r="15" spans="1:10" ht="30" x14ac:dyDescent="0.25">
      <c r="A15" s="48" t="s">
        <v>10</v>
      </c>
      <c r="B15" s="92">
        <v>40.5</v>
      </c>
      <c r="C15" s="92"/>
      <c r="D15" s="49">
        <f t="shared" si="1"/>
        <v>8.1</v>
      </c>
      <c r="E15" s="5">
        <v>35</v>
      </c>
      <c r="F15" s="5">
        <v>40</v>
      </c>
      <c r="G15" s="5">
        <v>40</v>
      </c>
      <c r="H15" s="5">
        <f t="shared" si="2"/>
        <v>115</v>
      </c>
      <c r="I15" s="58">
        <f t="shared" si="3"/>
        <v>4657.5</v>
      </c>
      <c r="J15" s="49">
        <f t="shared" si="0"/>
        <v>931.5</v>
      </c>
    </row>
    <row r="16" spans="1:10" ht="30" x14ac:dyDescent="0.25">
      <c r="A16" s="48" t="s">
        <v>11</v>
      </c>
      <c r="B16" s="92">
        <v>70</v>
      </c>
      <c r="C16" s="92"/>
      <c r="D16" s="49">
        <f t="shared" si="1"/>
        <v>14</v>
      </c>
      <c r="E16" s="5">
        <v>80</v>
      </c>
      <c r="F16" s="5">
        <v>80</v>
      </c>
      <c r="G16" s="5">
        <v>80</v>
      </c>
      <c r="H16" s="5">
        <f t="shared" si="2"/>
        <v>240</v>
      </c>
      <c r="I16" s="58">
        <f t="shared" ref="I16:I18" si="4">B16*H16</f>
        <v>16800</v>
      </c>
      <c r="J16" s="49">
        <f t="shared" ref="J16:J18" si="5">D16*H16</f>
        <v>3360</v>
      </c>
    </row>
    <row r="17" spans="1:11" ht="30" x14ac:dyDescent="0.25">
      <c r="A17" s="48" t="s">
        <v>12</v>
      </c>
      <c r="B17" s="92">
        <v>40</v>
      </c>
      <c r="C17" s="92"/>
      <c r="D17" s="49">
        <f t="shared" si="1"/>
        <v>8</v>
      </c>
      <c r="E17" s="5">
        <v>80</v>
      </c>
      <c r="F17" s="5">
        <v>80</v>
      </c>
      <c r="G17" s="5">
        <v>80</v>
      </c>
      <c r="H17" s="5">
        <f t="shared" si="2"/>
        <v>240</v>
      </c>
      <c r="I17" s="58">
        <f t="shared" si="4"/>
        <v>9600</v>
      </c>
      <c r="J17" s="49">
        <f t="shared" si="5"/>
        <v>1920</v>
      </c>
    </row>
    <row r="18" spans="1:11" ht="30" x14ac:dyDescent="0.25">
      <c r="A18" s="48" t="s">
        <v>13</v>
      </c>
      <c r="B18" s="92">
        <v>50</v>
      </c>
      <c r="C18" s="92"/>
      <c r="D18" s="49">
        <f t="shared" si="1"/>
        <v>10</v>
      </c>
      <c r="E18" s="5">
        <v>10</v>
      </c>
      <c r="F18" s="5">
        <v>10</v>
      </c>
      <c r="G18" s="5">
        <v>10</v>
      </c>
      <c r="H18" s="5">
        <f t="shared" si="2"/>
        <v>30</v>
      </c>
      <c r="I18" s="58">
        <f t="shared" si="4"/>
        <v>1500</v>
      </c>
      <c r="J18" s="49">
        <f t="shared" si="5"/>
        <v>300</v>
      </c>
    </row>
    <row r="19" spans="1:11" x14ac:dyDescent="0.25">
      <c r="I19" s="50"/>
    </row>
    <row r="20" spans="1:11" s="2" customFormat="1" x14ac:dyDescent="0.25">
      <c r="A20" s="98" t="s">
        <v>14</v>
      </c>
      <c r="B20" s="98"/>
      <c r="C20" s="98"/>
      <c r="D20" s="98"/>
      <c r="E20" s="7">
        <f>SUM(E9:E19)</f>
        <v>5400</v>
      </c>
      <c r="F20" s="7">
        <f t="shared" ref="F20:G20" si="6">SUM(F9:F19)</f>
        <v>6115</v>
      </c>
      <c r="G20" s="7">
        <f t="shared" si="6"/>
        <v>6445</v>
      </c>
      <c r="H20" s="7">
        <f>SUM(H9:H18)</f>
        <v>17960</v>
      </c>
      <c r="I20" s="51">
        <f>SUM(I9:I18)</f>
        <v>523790.5</v>
      </c>
      <c r="J20" s="51">
        <f>SUM(J9:J18)</f>
        <v>104758.1</v>
      </c>
      <c r="K20" s="9"/>
    </row>
    <row r="21" spans="1:11" s="10" customFormat="1" ht="28.5" customHeight="1" x14ac:dyDescent="0.25">
      <c r="A21" s="46"/>
      <c r="B21" s="46"/>
      <c r="C21" s="46"/>
      <c r="D21" s="46"/>
      <c r="E21" s="46"/>
      <c r="F21" s="46"/>
      <c r="G21" s="53"/>
      <c r="H21" s="46"/>
      <c r="I21" s="46"/>
    </row>
    <row r="22" spans="1:11" s="10" customFormat="1" ht="28.5" customHeight="1" x14ac:dyDescent="0.25">
      <c r="A22" s="90" t="s">
        <v>42</v>
      </c>
      <c r="B22" s="90"/>
      <c r="C22" s="90"/>
      <c r="D22" s="32">
        <v>15</v>
      </c>
      <c r="E22" s="44" t="s">
        <v>46</v>
      </c>
      <c r="F22" s="46"/>
      <c r="G22" s="53"/>
      <c r="H22" s="46"/>
      <c r="I22" s="74"/>
    </row>
    <row r="23" spans="1:11" s="10" customFormat="1" ht="28.5" customHeight="1" x14ac:dyDescent="0.25">
      <c r="A23" s="90" t="s">
        <v>43</v>
      </c>
      <c r="B23" s="90"/>
      <c r="C23" s="90"/>
      <c r="D23" s="32">
        <v>20</v>
      </c>
      <c r="E23" s="44" t="s">
        <v>47</v>
      </c>
      <c r="F23" s="46"/>
      <c r="G23" s="53"/>
      <c r="H23" s="46"/>
      <c r="I23" s="46"/>
    </row>
    <row r="24" spans="1:11" x14ac:dyDescent="0.25">
      <c r="B24" s="18"/>
      <c r="F24" s="1"/>
      <c r="G24" s="1"/>
    </row>
    <row r="25" spans="1:11" s="10" customFormat="1" ht="28.5" customHeight="1" x14ac:dyDescent="0.25">
      <c r="A25" s="95" t="s">
        <v>48</v>
      </c>
      <c r="B25" s="96"/>
      <c r="C25" s="96"/>
      <c r="D25" s="96"/>
      <c r="E25" s="97"/>
      <c r="F25" s="60"/>
      <c r="G25" s="61"/>
      <c r="H25" s="61"/>
      <c r="I25" s="61"/>
    </row>
    <row r="26" spans="1:11" s="10" customFormat="1" ht="28.5" customHeight="1" x14ac:dyDescent="0.25">
      <c r="A26" s="99" t="s">
        <v>1</v>
      </c>
      <c r="B26" s="87" t="s">
        <v>56</v>
      </c>
      <c r="C26" s="85"/>
      <c r="D26" s="85"/>
      <c r="E26" s="85"/>
      <c r="F26" s="99" t="s">
        <v>22</v>
      </c>
      <c r="G26" s="53"/>
      <c r="H26" s="61"/>
      <c r="I26" s="61"/>
      <c r="J26" s="61"/>
    </row>
    <row r="27" spans="1:11" s="10" customFormat="1" ht="24.75" customHeight="1" x14ac:dyDescent="0.25">
      <c r="A27" s="100"/>
      <c r="B27" s="102" t="s">
        <v>45</v>
      </c>
      <c r="C27" s="103"/>
      <c r="D27" s="85" t="s">
        <v>44</v>
      </c>
      <c r="E27" s="85"/>
      <c r="F27" s="100"/>
      <c r="G27" s="72"/>
      <c r="H27" s="61"/>
      <c r="I27" s="61"/>
      <c r="J27" s="66"/>
    </row>
    <row r="28" spans="1:11" s="66" customFormat="1" ht="47.25" customHeight="1" x14ac:dyDescent="0.25">
      <c r="A28" s="101"/>
      <c r="B28" s="27" t="s">
        <v>15</v>
      </c>
      <c r="C28" s="27" t="s">
        <v>25</v>
      </c>
      <c r="D28" s="27" t="s">
        <v>16</v>
      </c>
      <c r="E28" s="27" t="s">
        <v>25</v>
      </c>
      <c r="F28" s="101"/>
      <c r="G28" s="53"/>
      <c r="H28" s="67"/>
      <c r="I28" s="67"/>
    </row>
    <row r="29" spans="1:11" s="66" customFormat="1" ht="45" customHeight="1" x14ac:dyDescent="0.25">
      <c r="A29" s="54" t="s">
        <v>4</v>
      </c>
      <c r="B29" s="11">
        <f>ROUND(H9/4.5,0)</f>
        <v>711</v>
      </c>
      <c r="C29" s="49">
        <f>B29*$D$22</f>
        <v>10665</v>
      </c>
      <c r="D29" s="49"/>
      <c r="E29" s="12"/>
      <c r="F29" s="49">
        <f>C29+E29</f>
        <v>10665</v>
      </c>
      <c r="G29" s="73"/>
      <c r="H29" s="67"/>
      <c r="I29" s="61"/>
    </row>
    <row r="30" spans="1:11" s="66" customFormat="1" ht="81.75" customHeight="1" x14ac:dyDescent="0.25">
      <c r="A30" s="54" t="s">
        <v>5</v>
      </c>
      <c r="B30" s="11">
        <f t="shared" ref="B30:B32" si="7">ROUND(H10/4.5,0)</f>
        <v>52</v>
      </c>
      <c r="C30" s="49">
        <f t="shared" ref="C30:C37" si="8">B30*$D$22</f>
        <v>780</v>
      </c>
      <c r="D30" s="49"/>
      <c r="E30" s="12"/>
      <c r="F30" s="49">
        <f t="shared" ref="F30:F38" si="9">C30+E30</f>
        <v>780</v>
      </c>
      <c r="G30" s="73"/>
      <c r="H30" s="67"/>
      <c r="I30" s="61"/>
    </row>
    <row r="31" spans="1:11" s="10" customFormat="1" ht="30" x14ac:dyDescent="0.25">
      <c r="A31" s="54" t="s">
        <v>6</v>
      </c>
      <c r="B31" s="11">
        <f t="shared" si="7"/>
        <v>2444</v>
      </c>
      <c r="C31" s="49">
        <f t="shared" si="8"/>
        <v>36660</v>
      </c>
      <c r="D31" s="49"/>
      <c r="E31" s="12"/>
      <c r="F31" s="49">
        <f t="shared" si="9"/>
        <v>36660</v>
      </c>
      <c r="G31" s="73"/>
      <c r="H31" s="67"/>
      <c r="I31" s="64"/>
    </row>
    <row r="32" spans="1:11" s="10" customFormat="1" ht="30" x14ac:dyDescent="0.25">
      <c r="A32" s="54" t="s">
        <v>7</v>
      </c>
      <c r="B32" s="11">
        <f t="shared" si="7"/>
        <v>184</v>
      </c>
      <c r="C32" s="49">
        <f t="shared" si="8"/>
        <v>2760</v>
      </c>
      <c r="D32" s="49"/>
      <c r="E32" s="12"/>
      <c r="F32" s="49">
        <f t="shared" si="9"/>
        <v>2760</v>
      </c>
      <c r="G32" s="73"/>
      <c r="H32" s="67"/>
      <c r="I32" s="64"/>
    </row>
    <row r="33" spans="1:10" s="10" customFormat="1" ht="18.600000000000001" customHeight="1" x14ac:dyDescent="0.25">
      <c r="A33" s="54" t="s">
        <v>8</v>
      </c>
      <c r="B33" s="11"/>
      <c r="C33" s="49">
        <f t="shared" si="8"/>
        <v>0</v>
      </c>
      <c r="D33" s="13">
        <f>ROUND(H13/4.5,0)</f>
        <v>180</v>
      </c>
      <c r="E33" s="14">
        <f>D33*$D$23</f>
        <v>3600</v>
      </c>
      <c r="F33" s="49">
        <f t="shared" si="9"/>
        <v>3600</v>
      </c>
      <c r="G33" s="73"/>
      <c r="H33" s="67"/>
      <c r="I33" s="64"/>
    </row>
    <row r="34" spans="1:10" s="10" customFormat="1" ht="18" customHeight="1" x14ac:dyDescent="0.25">
      <c r="A34" s="54" t="s">
        <v>9</v>
      </c>
      <c r="B34" s="11"/>
      <c r="C34" s="49">
        <f t="shared" si="8"/>
        <v>0</v>
      </c>
      <c r="D34" s="13">
        <f t="shared" ref="D34:D38" si="10">ROUND(H14/4.5,0)</f>
        <v>280</v>
      </c>
      <c r="E34" s="14">
        <f t="shared" ref="E34:E38" si="11">D34*$D$23</f>
        <v>5600</v>
      </c>
      <c r="F34" s="49">
        <f t="shared" si="9"/>
        <v>5600</v>
      </c>
      <c r="G34" s="73"/>
      <c r="H34" s="67"/>
      <c r="I34" s="64"/>
    </row>
    <row r="35" spans="1:10" s="10" customFormat="1" ht="30" x14ac:dyDescent="0.25">
      <c r="A35" s="54" t="s">
        <v>10</v>
      </c>
      <c r="B35" s="11"/>
      <c r="C35" s="49">
        <f t="shared" si="8"/>
        <v>0</v>
      </c>
      <c r="D35" s="13">
        <f t="shared" si="10"/>
        <v>26</v>
      </c>
      <c r="E35" s="14">
        <f t="shared" si="11"/>
        <v>520</v>
      </c>
      <c r="F35" s="49">
        <f t="shared" si="9"/>
        <v>520</v>
      </c>
      <c r="G35" s="73"/>
      <c r="H35" s="67"/>
      <c r="I35" s="64"/>
    </row>
    <row r="36" spans="1:10" s="10" customFormat="1" ht="30" x14ac:dyDescent="0.25">
      <c r="A36" s="54" t="s">
        <v>11</v>
      </c>
      <c r="B36" s="11"/>
      <c r="C36" s="49">
        <f t="shared" si="8"/>
        <v>0</v>
      </c>
      <c r="D36" s="13">
        <f t="shared" si="10"/>
        <v>53</v>
      </c>
      <c r="E36" s="14">
        <f t="shared" si="11"/>
        <v>1060</v>
      </c>
      <c r="F36" s="49">
        <f t="shared" si="9"/>
        <v>1060</v>
      </c>
      <c r="G36" s="73"/>
      <c r="H36" s="67"/>
      <c r="I36" s="64"/>
    </row>
    <row r="37" spans="1:10" s="10" customFormat="1" ht="30" x14ac:dyDescent="0.25">
      <c r="A37" s="54" t="s">
        <v>12</v>
      </c>
      <c r="B37" s="11"/>
      <c r="C37" s="49">
        <f t="shared" si="8"/>
        <v>0</v>
      </c>
      <c r="D37" s="13">
        <f t="shared" si="10"/>
        <v>53</v>
      </c>
      <c r="E37" s="14">
        <f t="shared" si="11"/>
        <v>1060</v>
      </c>
      <c r="F37" s="49">
        <f t="shared" si="9"/>
        <v>1060</v>
      </c>
      <c r="G37" s="73"/>
      <c r="H37" s="67"/>
      <c r="I37" s="64"/>
    </row>
    <row r="38" spans="1:10" s="10" customFormat="1" ht="30" x14ac:dyDescent="0.25">
      <c r="A38" s="54" t="s">
        <v>13</v>
      </c>
      <c r="B38" s="11"/>
      <c r="C38" s="49"/>
      <c r="D38" s="13">
        <f t="shared" si="10"/>
        <v>7</v>
      </c>
      <c r="E38" s="14">
        <f t="shared" si="11"/>
        <v>140</v>
      </c>
      <c r="F38" s="49">
        <f t="shared" si="9"/>
        <v>140</v>
      </c>
      <c r="G38" s="73"/>
      <c r="H38" s="67"/>
      <c r="I38" s="64"/>
    </row>
    <row r="39" spans="1:10" s="10" customFormat="1" x14ac:dyDescent="0.25">
      <c r="A39" s="54" t="s">
        <v>17</v>
      </c>
      <c r="B39" s="15">
        <f>SUM(B29:B38)</f>
        <v>3391</v>
      </c>
      <c r="C39" s="56">
        <f>SUM(C29:C38)</f>
        <v>50865</v>
      </c>
      <c r="D39" s="15">
        <f>SUM(D33:D38)</f>
        <v>599</v>
      </c>
      <c r="E39" s="55">
        <f>SUM(E29:E38)</f>
        <v>11980</v>
      </c>
      <c r="F39" s="56">
        <f>SUM(F29:F38)</f>
        <v>62845</v>
      </c>
      <c r="G39" s="65"/>
      <c r="H39" s="67"/>
      <c r="I39" s="64"/>
    </row>
    <row r="40" spans="1:10" s="10" customFormat="1" ht="34.5" customHeight="1" x14ac:dyDescent="0.25">
      <c r="A40" s="68"/>
      <c r="B40" s="70"/>
      <c r="C40" s="65"/>
      <c r="D40" s="70"/>
      <c r="E40" s="76"/>
      <c r="F40" s="71"/>
      <c r="G40" s="71"/>
      <c r="H40" s="65"/>
      <c r="I40" s="65"/>
      <c r="J40" s="69"/>
    </row>
    <row r="41" spans="1:10" x14ac:dyDescent="0.25">
      <c r="E41" s="52"/>
      <c r="F41" s="52"/>
    </row>
    <row r="42" spans="1:10" x14ac:dyDescent="0.25">
      <c r="E42" s="52"/>
      <c r="F42" s="52"/>
    </row>
    <row r="43" spans="1:10" ht="57" customHeight="1" x14ac:dyDescent="0.25">
      <c r="A43" s="91" t="s">
        <v>50</v>
      </c>
      <c r="B43" s="91"/>
      <c r="C43" s="91"/>
      <c r="D43" s="91"/>
      <c r="E43" s="91"/>
      <c r="F43" s="91"/>
      <c r="G43" s="91"/>
      <c r="H43" s="91"/>
      <c r="I43" s="91"/>
    </row>
    <row r="44" spans="1:10" x14ac:dyDescent="0.25">
      <c r="B44" s="18"/>
      <c r="F44" s="1"/>
      <c r="G44" s="1"/>
    </row>
    <row r="45" spans="1:10" x14ac:dyDescent="0.25">
      <c r="B45" s="18"/>
      <c r="F45" s="1"/>
      <c r="G45" s="1"/>
    </row>
    <row r="46" spans="1:10" x14ac:dyDescent="0.25">
      <c r="B46" s="18"/>
      <c r="E46" s="80" t="s">
        <v>28</v>
      </c>
      <c r="F46" s="80"/>
      <c r="G46" s="80"/>
      <c r="H46" s="80"/>
    </row>
    <row r="47" spans="1:10" x14ac:dyDescent="0.25">
      <c r="B47" s="18"/>
      <c r="E47" s="84"/>
      <c r="F47" s="84"/>
      <c r="G47" s="84"/>
      <c r="H47" s="84"/>
    </row>
    <row r="48" spans="1:10" x14ac:dyDescent="0.25">
      <c r="B48" s="18"/>
      <c r="E48" s="80"/>
      <c r="F48" s="80"/>
      <c r="G48" s="80"/>
      <c r="H48" s="80"/>
    </row>
    <row r="49" spans="2:7" x14ac:dyDescent="0.25">
      <c r="B49" s="18"/>
      <c r="F49" s="1"/>
      <c r="G49" s="1"/>
    </row>
  </sheetData>
  <mergeCells count="35">
    <mergeCell ref="D27:E27"/>
    <mergeCell ref="I7:I8"/>
    <mergeCell ref="J7:J8"/>
    <mergeCell ref="E7:E8"/>
    <mergeCell ref="F7:F8"/>
    <mergeCell ref="G7:G8"/>
    <mergeCell ref="A25:E25"/>
    <mergeCell ref="B17:C17"/>
    <mergeCell ref="B18:C18"/>
    <mergeCell ref="A20:D20"/>
    <mergeCell ref="A26:A28"/>
    <mergeCell ref="B26:E26"/>
    <mergeCell ref="F26:F28"/>
    <mergeCell ref="B27:C27"/>
    <mergeCell ref="E46:H46"/>
    <mergeCell ref="E47:H47"/>
    <mergeCell ref="E48:H48"/>
    <mergeCell ref="A1:I1"/>
    <mergeCell ref="A3:C3"/>
    <mergeCell ref="A22:C22"/>
    <mergeCell ref="A23:C23"/>
    <mergeCell ref="A43:I43"/>
    <mergeCell ref="B9:C9"/>
    <mergeCell ref="B10:C10"/>
    <mergeCell ref="B11:C11"/>
    <mergeCell ref="B12:C12"/>
    <mergeCell ref="B13:C13"/>
    <mergeCell ref="B14:C14"/>
    <mergeCell ref="B15:C15"/>
    <mergeCell ref="B16:C16"/>
    <mergeCell ref="A6:J6"/>
    <mergeCell ref="A7:A8"/>
    <mergeCell ref="B7:C8"/>
    <mergeCell ref="D7:D8"/>
    <mergeCell ref="H7:H8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7"/>
  <sheetViews>
    <sheetView topLeftCell="A28" zoomScale="115" zoomScaleNormal="115" workbookViewId="0">
      <selection activeCell="H6" sqref="H6:H7"/>
    </sheetView>
  </sheetViews>
  <sheetFormatPr defaultColWidth="9.140625" defaultRowHeight="15" x14ac:dyDescent="0.25"/>
  <cols>
    <col min="1" max="1" width="21.7109375" style="1" bestFit="1" customWidth="1"/>
    <col min="2" max="2" width="12" style="18" customWidth="1"/>
    <col min="3" max="3" width="25.42578125" style="18" customWidth="1"/>
    <col min="4" max="4" width="15.42578125" style="1" customWidth="1"/>
    <col min="5" max="5" width="17.28515625" style="19" customWidth="1"/>
    <col min="6" max="9" width="19" style="1" customWidth="1"/>
    <col min="10" max="10" width="16.5703125" style="1" customWidth="1"/>
    <col min="11" max="16384" width="9.140625" style="1"/>
  </cols>
  <sheetData>
    <row r="1" spans="1:10" ht="30" customHeight="1" x14ac:dyDescent="0.2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10" customFormat="1" ht="28.5" customHeight="1" x14ac:dyDescent="0.25">
      <c r="A2" s="30"/>
      <c r="B2" s="30"/>
      <c r="C2" s="30"/>
      <c r="D2" s="30"/>
      <c r="E2" s="30"/>
      <c r="F2" s="30"/>
      <c r="G2" s="53"/>
      <c r="H2" s="30"/>
      <c r="I2" s="53"/>
      <c r="J2" s="30"/>
    </row>
    <row r="3" spans="1:10" s="10" customFormat="1" ht="28.5" customHeight="1" x14ac:dyDescent="0.25">
      <c r="A3" s="89" t="s">
        <v>24</v>
      </c>
      <c r="B3" s="89"/>
      <c r="C3" s="89"/>
      <c r="D3" s="31">
        <v>0.2</v>
      </c>
      <c r="E3" s="44" t="s">
        <v>37</v>
      </c>
      <c r="F3" s="30"/>
      <c r="G3" s="53"/>
      <c r="H3" s="30"/>
      <c r="I3" s="53"/>
      <c r="J3" s="30"/>
    </row>
    <row r="5" spans="1:10" ht="28.5" customHeight="1" x14ac:dyDescent="0.25">
      <c r="A5" s="85" t="s">
        <v>18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s="20" customFormat="1" ht="45" customHeight="1" x14ac:dyDescent="0.25">
      <c r="A6" s="87" t="s">
        <v>1</v>
      </c>
      <c r="B6" s="104" t="s">
        <v>2</v>
      </c>
      <c r="C6" s="104"/>
      <c r="D6" s="87" t="s">
        <v>41</v>
      </c>
      <c r="E6" s="87" t="s">
        <v>53</v>
      </c>
      <c r="F6" s="87" t="s">
        <v>54</v>
      </c>
      <c r="G6" s="87" t="s">
        <v>61</v>
      </c>
      <c r="H6" s="87" t="s">
        <v>68</v>
      </c>
      <c r="I6" s="87" t="s">
        <v>59</v>
      </c>
      <c r="J6" s="87" t="s">
        <v>60</v>
      </c>
    </row>
    <row r="7" spans="1:10" s="20" customFormat="1" ht="41.25" customHeight="1" x14ac:dyDescent="0.25">
      <c r="A7" s="87"/>
      <c r="B7" s="104"/>
      <c r="C7" s="104"/>
      <c r="D7" s="87"/>
      <c r="E7" s="87"/>
      <c r="F7" s="87"/>
      <c r="G7" s="87"/>
      <c r="H7" s="87" t="s">
        <v>3</v>
      </c>
      <c r="I7" s="87"/>
      <c r="J7" s="87"/>
    </row>
    <row r="8" spans="1:10" ht="30" x14ac:dyDescent="0.25">
      <c r="A8" s="21" t="s">
        <v>4</v>
      </c>
      <c r="B8" s="92">
        <v>29</v>
      </c>
      <c r="C8" s="92"/>
      <c r="D8" s="4">
        <f>B8*$D$3</f>
        <v>5.8000000000000007</v>
      </c>
      <c r="E8" s="59">
        <v>700</v>
      </c>
      <c r="F8" s="59">
        <v>750</v>
      </c>
      <c r="G8" s="59">
        <v>800</v>
      </c>
      <c r="H8" s="22">
        <f>E8+F8+G8</f>
        <v>2250</v>
      </c>
      <c r="I8" s="58">
        <f>B8*H8</f>
        <v>65250</v>
      </c>
      <c r="J8" s="4">
        <f t="shared" ref="J8:J18" si="0">D8*H8</f>
        <v>13050.000000000002</v>
      </c>
    </row>
    <row r="9" spans="1:10" ht="30" x14ac:dyDescent="0.25">
      <c r="A9" s="21" t="s">
        <v>5</v>
      </c>
      <c r="B9" s="92">
        <v>48</v>
      </c>
      <c r="C9" s="92"/>
      <c r="D9" s="4">
        <f t="shared" ref="D9:D18" si="1">B9*$D$3</f>
        <v>9.6000000000000014</v>
      </c>
      <c r="E9" s="59">
        <v>150</v>
      </c>
      <c r="F9" s="59">
        <v>150</v>
      </c>
      <c r="G9" s="59">
        <v>150</v>
      </c>
      <c r="H9" s="22">
        <f t="shared" ref="H9:H18" si="2">E9+F9+G9</f>
        <v>450</v>
      </c>
      <c r="I9" s="58">
        <f t="shared" ref="I9:I18" si="3">B9*H9</f>
        <v>21600</v>
      </c>
      <c r="J9" s="4">
        <f t="shared" si="0"/>
        <v>4320.0000000000009</v>
      </c>
    </row>
    <row r="10" spans="1:10" ht="30" x14ac:dyDescent="0.25">
      <c r="A10" s="21" t="s">
        <v>6</v>
      </c>
      <c r="B10" s="92">
        <v>24.2</v>
      </c>
      <c r="C10" s="92"/>
      <c r="D10" s="4">
        <f t="shared" si="1"/>
        <v>4.84</v>
      </c>
      <c r="E10" s="59">
        <v>1700</v>
      </c>
      <c r="F10" s="59">
        <v>1750</v>
      </c>
      <c r="G10" s="59">
        <v>1750</v>
      </c>
      <c r="H10" s="22">
        <f t="shared" si="2"/>
        <v>5200</v>
      </c>
      <c r="I10" s="58">
        <f t="shared" si="3"/>
        <v>125840</v>
      </c>
      <c r="J10" s="4">
        <f t="shared" si="0"/>
        <v>25168</v>
      </c>
    </row>
    <row r="11" spans="1:10" ht="30" x14ac:dyDescent="0.25">
      <c r="A11" s="21" t="s">
        <v>7</v>
      </c>
      <c r="B11" s="92">
        <v>41.5</v>
      </c>
      <c r="C11" s="92"/>
      <c r="D11" s="4">
        <f t="shared" si="1"/>
        <v>8.3000000000000007</v>
      </c>
      <c r="E11" s="59">
        <v>350</v>
      </c>
      <c r="F11" s="59">
        <v>380</v>
      </c>
      <c r="G11" s="59">
        <v>380</v>
      </c>
      <c r="H11" s="22">
        <f t="shared" si="2"/>
        <v>1110</v>
      </c>
      <c r="I11" s="58">
        <f t="shared" si="3"/>
        <v>46065</v>
      </c>
      <c r="J11" s="4">
        <f t="shared" si="0"/>
        <v>9213</v>
      </c>
    </row>
    <row r="12" spans="1:10" ht="30" x14ac:dyDescent="0.25">
      <c r="A12" s="21" t="s">
        <v>8</v>
      </c>
      <c r="B12" s="92">
        <v>29.8</v>
      </c>
      <c r="C12" s="92"/>
      <c r="D12" s="4">
        <f t="shared" si="1"/>
        <v>5.9600000000000009</v>
      </c>
      <c r="E12" s="59">
        <v>450</v>
      </c>
      <c r="F12" s="59">
        <v>480</v>
      </c>
      <c r="G12" s="59">
        <v>480</v>
      </c>
      <c r="H12" s="22">
        <f t="shared" si="2"/>
        <v>1410</v>
      </c>
      <c r="I12" s="58">
        <f t="shared" si="3"/>
        <v>42018</v>
      </c>
      <c r="J12" s="4">
        <f t="shared" si="0"/>
        <v>8403.6</v>
      </c>
    </row>
    <row r="13" spans="1:10" x14ac:dyDescent="0.25">
      <c r="A13" s="21" t="s">
        <v>9</v>
      </c>
      <c r="B13" s="92">
        <v>49.5</v>
      </c>
      <c r="C13" s="92"/>
      <c r="D13" s="4">
        <f t="shared" si="1"/>
        <v>9.9</v>
      </c>
      <c r="E13" s="59">
        <v>700</v>
      </c>
      <c r="F13" s="59">
        <v>700</v>
      </c>
      <c r="G13" s="59">
        <v>700</v>
      </c>
      <c r="H13" s="22">
        <f t="shared" si="2"/>
        <v>2100</v>
      </c>
      <c r="I13" s="58">
        <f t="shared" si="3"/>
        <v>103950</v>
      </c>
      <c r="J13" s="4">
        <f t="shared" si="0"/>
        <v>20790</v>
      </c>
    </row>
    <row r="14" spans="1:10" ht="30" x14ac:dyDescent="0.25">
      <c r="A14" s="21" t="s">
        <v>10</v>
      </c>
      <c r="B14" s="92">
        <v>40.5</v>
      </c>
      <c r="C14" s="92"/>
      <c r="D14" s="4">
        <f t="shared" si="1"/>
        <v>8.1</v>
      </c>
      <c r="E14" s="59">
        <v>250</v>
      </c>
      <c r="F14" s="59">
        <v>250</v>
      </c>
      <c r="G14" s="59">
        <v>250</v>
      </c>
      <c r="H14" s="22">
        <f t="shared" si="2"/>
        <v>750</v>
      </c>
      <c r="I14" s="58">
        <f t="shared" si="3"/>
        <v>30375</v>
      </c>
      <c r="J14" s="4">
        <f t="shared" si="0"/>
        <v>6075</v>
      </c>
    </row>
    <row r="15" spans="1:10" ht="30" x14ac:dyDescent="0.25">
      <c r="A15" s="21" t="s">
        <v>11</v>
      </c>
      <c r="B15" s="92">
        <v>70</v>
      </c>
      <c r="C15" s="92"/>
      <c r="D15" s="4">
        <f t="shared" si="1"/>
        <v>14</v>
      </c>
      <c r="E15" s="59">
        <v>120</v>
      </c>
      <c r="F15" s="59">
        <v>120</v>
      </c>
      <c r="G15" s="59">
        <v>120</v>
      </c>
      <c r="H15" s="22">
        <f t="shared" si="2"/>
        <v>360</v>
      </c>
      <c r="I15" s="58">
        <f t="shared" si="3"/>
        <v>25200</v>
      </c>
      <c r="J15" s="4">
        <f t="shared" si="0"/>
        <v>5040</v>
      </c>
    </row>
    <row r="16" spans="1:10" ht="30" x14ac:dyDescent="0.25">
      <c r="A16" s="21" t="s">
        <v>13</v>
      </c>
      <c r="B16" s="92">
        <v>50</v>
      </c>
      <c r="C16" s="92"/>
      <c r="D16" s="4">
        <f t="shared" si="1"/>
        <v>10</v>
      </c>
      <c r="E16" s="59">
        <v>15</v>
      </c>
      <c r="F16" s="59">
        <v>15</v>
      </c>
      <c r="G16" s="59">
        <v>15</v>
      </c>
      <c r="H16" s="22">
        <f t="shared" si="2"/>
        <v>45</v>
      </c>
      <c r="I16" s="58">
        <f t="shared" si="3"/>
        <v>2250</v>
      </c>
      <c r="J16" s="4">
        <f t="shared" si="0"/>
        <v>450</v>
      </c>
    </row>
    <row r="17" spans="1:10" ht="30" x14ac:dyDescent="0.25">
      <c r="A17" s="21" t="s">
        <v>19</v>
      </c>
      <c r="B17" s="92">
        <v>40</v>
      </c>
      <c r="C17" s="92"/>
      <c r="D17" s="4">
        <f t="shared" si="1"/>
        <v>8</v>
      </c>
      <c r="E17" s="59">
        <v>250</v>
      </c>
      <c r="F17" s="59">
        <v>300</v>
      </c>
      <c r="G17" s="59">
        <v>320</v>
      </c>
      <c r="H17" s="22">
        <f t="shared" si="2"/>
        <v>870</v>
      </c>
      <c r="I17" s="58">
        <f t="shared" si="3"/>
        <v>34800</v>
      </c>
      <c r="J17" s="4">
        <f t="shared" si="0"/>
        <v>6960</v>
      </c>
    </row>
    <row r="18" spans="1:10" ht="30" x14ac:dyDescent="0.25">
      <c r="A18" s="21" t="s">
        <v>20</v>
      </c>
      <c r="B18" s="92">
        <v>80</v>
      </c>
      <c r="C18" s="92"/>
      <c r="D18" s="4">
        <f t="shared" si="1"/>
        <v>16</v>
      </c>
      <c r="E18" s="59">
        <v>30</v>
      </c>
      <c r="F18" s="59">
        <v>35</v>
      </c>
      <c r="G18" s="59">
        <v>40</v>
      </c>
      <c r="H18" s="22">
        <f t="shared" si="2"/>
        <v>105</v>
      </c>
      <c r="I18" s="58">
        <f t="shared" si="3"/>
        <v>8400</v>
      </c>
      <c r="J18" s="4">
        <f t="shared" si="0"/>
        <v>1680</v>
      </c>
    </row>
    <row r="19" spans="1:10" x14ac:dyDescent="0.25">
      <c r="A19" s="23"/>
      <c r="B19" s="24"/>
      <c r="C19" s="24"/>
      <c r="D19" s="23"/>
      <c r="E19" s="23"/>
      <c r="F19" s="23"/>
      <c r="G19" s="23"/>
      <c r="H19" s="23"/>
      <c r="I19" s="23"/>
      <c r="J19" s="23"/>
    </row>
    <row r="20" spans="1:10" s="2" customFormat="1" x14ac:dyDescent="0.25">
      <c r="A20" s="98" t="s">
        <v>21</v>
      </c>
      <c r="B20" s="98"/>
      <c r="C20" s="98"/>
      <c r="D20" s="98"/>
      <c r="E20" s="6">
        <f>SUM(E8:E18)</f>
        <v>4715</v>
      </c>
      <c r="F20" s="25">
        <f>SUM(F8:F18)</f>
        <v>4930</v>
      </c>
      <c r="G20" s="25">
        <f>SUM(G8:G18)</f>
        <v>5005</v>
      </c>
      <c r="H20" s="25">
        <f>SUM(H8:H19)</f>
        <v>14650</v>
      </c>
      <c r="I20" s="56">
        <f>SUM(I8:I19)</f>
        <v>505748</v>
      </c>
      <c r="J20" s="8">
        <f>SUM(J8:J19)</f>
        <v>101149.6</v>
      </c>
    </row>
    <row r="21" spans="1:10" s="10" customFormat="1" ht="28.5" customHeight="1" x14ac:dyDescent="0.25">
      <c r="A21" s="30"/>
      <c r="B21" s="30"/>
      <c r="C21" s="30"/>
      <c r="D21" s="30"/>
      <c r="E21" s="30"/>
      <c r="F21" s="30"/>
      <c r="G21" s="53"/>
      <c r="H21" s="30"/>
      <c r="I21" s="75"/>
      <c r="J21" s="30"/>
    </row>
    <row r="22" spans="1:10" s="10" customFormat="1" ht="28.5" customHeight="1" x14ac:dyDescent="0.25">
      <c r="A22" s="90" t="s">
        <v>42</v>
      </c>
      <c r="B22" s="90"/>
      <c r="C22" s="90"/>
      <c r="D22" s="32">
        <v>15</v>
      </c>
      <c r="E22" s="44" t="s">
        <v>46</v>
      </c>
      <c r="F22" s="30"/>
      <c r="G22" s="53"/>
      <c r="H22" s="30"/>
      <c r="I22" s="53"/>
      <c r="J22" s="30"/>
    </row>
    <row r="23" spans="1:10" s="10" customFormat="1" ht="28.5" customHeight="1" x14ac:dyDescent="0.25">
      <c r="A23" s="90" t="s">
        <v>43</v>
      </c>
      <c r="B23" s="90"/>
      <c r="C23" s="90"/>
      <c r="D23" s="32">
        <v>20</v>
      </c>
      <c r="E23" s="44" t="s">
        <v>47</v>
      </c>
      <c r="F23" s="30"/>
      <c r="G23" s="53"/>
      <c r="H23" s="30"/>
      <c r="I23" s="53"/>
      <c r="J23" s="30"/>
    </row>
    <row r="25" spans="1:10" ht="24.75" customHeight="1" x14ac:dyDescent="0.25">
      <c r="A25" s="60" t="s">
        <v>48</v>
      </c>
      <c r="B25" s="60"/>
      <c r="C25" s="60"/>
      <c r="D25" s="60"/>
      <c r="E25" s="60"/>
      <c r="F25" s="60"/>
      <c r="G25" s="61"/>
      <c r="H25" s="61"/>
      <c r="I25" s="61"/>
      <c r="J25" s="61"/>
    </row>
    <row r="26" spans="1:10" s="26" customFormat="1" ht="54" customHeight="1" x14ac:dyDescent="0.25">
      <c r="A26" s="99" t="s">
        <v>1</v>
      </c>
      <c r="B26" s="87" t="s">
        <v>56</v>
      </c>
      <c r="C26" s="85"/>
      <c r="D26" s="85"/>
      <c r="E26" s="85"/>
      <c r="F26" s="99" t="s">
        <v>22</v>
      </c>
      <c r="G26" s="53"/>
      <c r="H26" s="89"/>
      <c r="I26" s="62"/>
      <c r="J26" s="89"/>
    </row>
    <row r="27" spans="1:10" s="26" customFormat="1" ht="24.75" customHeight="1" x14ac:dyDescent="0.25">
      <c r="A27" s="100"/>
      <c r="B27" s="102" t="s">
        <v>45</v>
      </c>
      <c r="C27" s="103"/>
      <c r="D27" s="85" t="s">
        <v>44</v>
      </c>
      <c r="E27" s="85"/>
      <c r="F27" s="100"/>
      <c r="G27" s="53"/>
      <c r="H27" s="89"/>
      <c r="I27" s="63"/>
      <c r="J27" s="89"/>
    </row>
    <row r="28" spans="1:10" s="26" customFormat="1" ht="38.25" customHeight="1" x14ac:dyDescent="0.25">
      <c r="A28" s="101"/>
      <c r="B28" s="27" t="s">
        <v>15</v>
      </c>
      <c r="C28" s="27" t="s">
        <v>25</v>
      </c>
      <c r="D28" s="27" t="s">
        <v>16</v>
      </c>
      <c r="E28" s="27" t="s">
        <v>25</v>
      </c>
      <c r="F28" s="101"/>
      <c r="G28" s="53"/>
      <c r="H28" s="89"/>
      <c r="I28" s="63"/>
      <c r="J28" s="89"/>
    </row>
    <row r="29" spans="1:10" ht="30" x14ac:dyDescent="0.25">
      <c r="A29" s="3" t="s">
        <v>4</v>
      </c>
      <c r="B29" s="11">
        <f>ROUND(H8/4.5,0)</f>
        <v>500</v>
      </c>
      <c r="C29" s="4">
        <f>B29*$D$22</f>
        <v>7500</v>
      </c>
      <c r="D29" s="4"/>
      <c r="E29" s="12"/>
      <c r="F29" s="49">
        <f>C29+E29</f>
        <v>7500</v>
      </c>
      <c r="G29" s="64"/>
      <c r="H29" s="64"/>
      <c r="I29" s="64"/>
      <c r="J29" s="64"/>
    </row>
    <row r="30" spans="1:10" ht="30" x14ac:dyDescent="0.25">
      <c r="A30" s="3" t="s">
        <v>5</v>
      </c>
      <c r="B30" s="11">
        <f t="shared" ref="B30:B32" si="4">ROUND(H9/4.5,0)</f>
        <v>100</v>
      </c>
      <c r="C30" s="4">
        <f t="shared" ref="C30:C37" si="5">B30*$D$22</f>
        <v>1500</v>
      </c>
      <c r="D30" s="4"/>
      <c r="E30" s="12"/>
      <c r="F30" s="49">
        <f t="shared" ref="F30:F39" si="6">C30+E30</f>
        <v>1500</v>
      </c>
      <c r="G30" s="64"/>
      <c r="H30" s="64"/>
      <c r="I30" s="64"/>
      <c r="J30" s="64"/>
    </row>
    <row r="31" spans="1:10" ht="30" x14ac:dyDescent="0.25">
      <c r="A31" s="3" t="s">
        <v>6</v>
      </c>
      <c r="B31" s="11">
        <f t="shared" si="4"/>
        <v>1156</v>
      </c>
      <c r="C31" s="4">
        <f t="shared" si="5"/>
        <v>17340</v>
      </c>
      <c r="D31" s="4"/>
      <c r="E31" s="12"/>
      <c r="F31" s="49">
        <f t="shared" si="6"/>
        <v>17340</v>
      </c>
      <c r="G31" s="64"/>
      <c r="H31" s="64"/>
      <c r="I31" s="64"/>
      <c r="J31" s="64"/>
    </row>
    <row r="32" spans="1:10" ht="30" x14ac:dyDescent="0.25">
      <c r="A32" s="3" t="s">
        <v>7</v>
      </c>
      <c r="B32" s="11">
        <f t="shared" si="4"/>
        <v>247</v>
      </c>
      <c r="C32" s="4">
        <f t="shared" si="5"/>
        <v>3705</v>
      </c>
      <c r="D32" s="4"/>
      <c r="E32" s="12"/>
      <c r="F32" s="49">
        <f t="shared" si="6"/>
        <v>3705</v>
      </c>
      <c r="G32" s="64"/>
      <c r="H32" s="64"/>
      <c r="I32" s="64"/>
      <c r="J32" s="64"/>
    </row>
    <row r="33" spans="1:10" ht="30" x14ac:dyDescent="0.25">
      <c r="A33" s="3" t="s">
        <v>8</v>
      </c>
      <c r="B33" s="11"/>
      <c r="C33" s="4">
        <f t="shared" si="5"/>
        <v>0</v>
      </c>
      <c r="D33" s="13">
        <f>ROUND(H12/4.5,0)</f>
        <v>313</v>
      </c>
      <c r="E33" s="14">
        <f>D33*$D$23</f>
        <v>6260</v>
      </c>
      <c r="F33" s="49">
        <f t="shared" si="6"/>
        <v>6260</v>
      </c>
      <c r="G33" s="64"/>
      <c r="H33" s="64"/>
      <c r="I33" s="64"/>
      <c r="J33" s="64"/>
    </row>
    <row r="34" spans="1:10" x14ac:dyDescent="0.25">
      <c r="A34" s="3" t="s">
        <v>9</v>
      </c>
      <c r="B34" s="11"/>
      <c r="C34" s="4">
        <f t="shared" si="5"/>
        <v>0</v>
      </c>
      <c r="D34" s="13">
        <f t="shared" ref="D34:D39" si="7">ROUND(H13/4.5,0)</f>
        <v>467</v>
      </c>
      <c r="E34" s="14">
        <f t="shared" ref="E34:E39" si="8">D34*$D$23</f>
        <v>9340</v>
      </c>
      <c r="F34" s="49">
        <f t="shared" si="6"/>
        <v>9340</v>
      </c>
      <c r="G34" s="64"/>
      <c r="H34" s="64"/>
      <c r="I34" s="64"/>
      <c r="J34" s="64"/>
    </row>
    <row r="35" spans="1:10" ht="30" x14ac:dyDescent="0.25">
      <c r="A35" s="3" t="s">
        <v>10</v>
      </c>
      <c r="B35" s="11"/>
      <c r="C35" s="4">
        <f t="shared" si="5"/>
        <v>0</v>
      </c>
      <c r="D35" s="13">
        <f t="shared" si="7"/>
        <v>167</v>
      </c>
      <c r="E35" s="14">
        <f t="shared" si="8"/>
        <v>3340</v>
      </c>
      <c r="F35" s="49">
        <f t="shared" si="6"/>
        <v>3340</v>
      </c>
      <c r="G35" s="64"/>
      <c r="H35" s="64"/>
      <c r="I35" s="64"/>
      <c r="J35" s="64"/>
    </row>
    <row r="36" spans="1:10" ht="30" x14ac:dyDescent="0.25">
      <c r="A36" s="3" t="s">
        <v>11</v>
      </c>
      <c r="B36" s="11"/>
      <c r="C36" s="4">
        <f t="shared" si="5"/>
        <v>0</v>
      </c>
      <c r="D36" s="13">
        <f t="shared" si="7"/>
        <v>80</v>
      </c>
      <c r="E36" s="14">
        <f t="shared" si="8"/>
        <v>1600</v>
      </c>
      <c r="F36" s="49">
        <f t="shared" si="6"/>
        <v>1600</v>
      </c>
      <c r="G36" s="64"/>
      <c r="H36" s="64"/>
      <c r="I36" s="64"/>
      <c r="J36" s="64"/>
    </row>
    <row r="37" spans="1:10" ht="30" x14ac:dyDescent="0.25">
      <c r="A37" s="3" t="s">
        <v>13</v>
      </c>
      <c r="B37" s="11"/>
      <c r="C37" s="4">
        <f t="shared" si="5"/>
        <v>0</v>
      </c>
      <c r="D37" s="13">
        <f t="shared" si="7"/>
        <v>10</v>
      </c>
      <c r="E37" s="14">
        <f t="shared" si="8"/>
        <v>200</v>
      </c>
      <c r="F37" s="49">
        <f t="shared" si="6"/>
        <v>200</v>
      </c>
      <c r="G37" s="64"/>
      <c r="H37" s="64"/>
      <c r="I37" s="64"/>
      <c r="J37" s="64"/>
    </row>
    <row r="38" spans="1:10" ht="30" x14ac:dyDescent="0.25">
      <c r="A38" s="3" t="s">
        <v>19</v>
      </c>
      <c r="B38" s="11"/>
      <c r="C38" s="4"/>
      <c r="D38" s="13">
        <f t="shared" si="7"/>
        <v>193</v>
      </c>
      <c r="E38" s="14">
        <f t="shared" si="8"/>
        <v>3860</v>
      </c>
      <c r="F38" s="49">
        <f t="shared" si="6"/>
        <v>3860</v>
      </c>
      <c r="G38" s="64"/>
      <c r="H38" s="64"/>
      <c r="I38" s="64"/>
      <c r="J38" s="64"/>
    </row>
    <row r="39" spans="1:10" ht="30" x14ac:dyDescent="0.25">
      <c r="A39" s="28" t="s">
        <v>20</v>
      </c>
      <c r="B39" s="29"/>
      <c r="C39" s="4"/>
      <c r="D39" s="13">
        <f t="shared" si="7"/>
        <v>23</v>
      </c>
      <c r="E39" s="14">
        <f t="shared" si="8"/>
        <v>460</v>
      </c>
      <c r="F39" s="49">
        <f t="shared" si="6"/>
        <v>460</v>
      </c>
      <c r="G39" s="64"/>
      <c r="H39" s="64"/>
      <c r="I39" s="64"/>
      <c r="J39" s="64"/>
    </row>
    <row r="40" spans="1:10" ht="34.5" customHeight="1" x14ac:dyDescent="0.25">
      <c r="A40" s="54" t="s">
        <v>17</v>
      </c>
      <c r="B40" s="15">
        <f>SUM(B29:B39)</f>
        <v>2003</v>
      </c>
      <c r="C40" s="8">
        <f>SUM(C29:C39)</f>
        <v>30045</v>
      </c>
      <c r="D40" s="15">
        <f>SUM(D33:D39)</f>
        <v>1253</v>
      </c>
      <c r="E40" s="16">
        <f>SUM(E29:E39)</f>
        <v>25060</v>
      </c>
      <c r="F40" s="56">
        <f>SUM(F29:F39)</f>
        <v>55105</v>
      </c>
      <c r="G40" s="65"/>
      <c r="H40" s="65"/>
      <c r="I40" s="65"/>
      <c r="J40" s="65"/>
    </row>
    <row r="41" spans="1:10" x14ac:dyDescent="0.25">
      <c r="D41" s="77"/>
    </row>
    <row r="42" spans="1:10" ht="57" customHeight="1" x14ac:dyDescent="0.25">
      <c r="A42" s="91" t="s">
        <v>50</v>
      </c>
      <c r="B42" s="91"/>
      <c r="C42" s="91"/>
      <c r="D42" s="91"/>
      <c r="E42" s="91"/>
      <c r="F42" s="91"/>
      <c r="G42" s="91"/>
      <c r="H42" s="91"/>
      <c r="I42" s="91"/>
      <c r="J42" s="91"/>
    </row>
    <row r="45" spans="1:10" x14ac:dyDescent="0.25">
      <c r="E45" s="80" t="s">
        <v>28</v>
      </c>
      <c r="F45" s="80"/>
      <c r="G45" s="80"/>
      <c r="H45" s="80"/>
      <c r="I45" s="52"/>
    </row>
    <row r="46" spans="1:10" x14ac:dyDescent="0.25">
      <c r="E46" s="84"/>
      <c r="F46" s="84"/>
      <c r="G46" s="84"/>
      <c r="H46" s="84"/>
      <c r="I46" s="57"/>
    </row>
    <row r="47" spans="1:10" x14ac:dyDescent="0.25">
      <c r="E47" s="80"/>
      <c r="F47" s="80"/>
      <c r="G47" s="80"/>
      <c r="H47" s="80"/>
      <c r="I47" s="52"/>
    </row>
  </sheetData>
  <mergeCells count="37">
    <mergeCell ref="E47:H47"/>
    <mergeCell ref="A3:C3"/>
    <mergeCell ref="A22:C22"/>
    <mergeCell ref="A23:C23"/>
    <mergeCell ref="B14:C14"/>
    <mergeCell ref="B15:C15"/>
    <mergeCell ref="B16:C16"/>
    <mergeCell ref="B17:C17"/>
    <mergeCell ref="B18:C18"/>
    <mergeCell ref="A20:D20"/>
    <mergeCell ref="B13:C13"/>
    <mergeCell ref="B8:C8"/>
    <mergeCell ref="B9:C9"/>
    <mergeCell ref="B10:C10"/>
    <mergeCell ref="B11:C11"/>
    <mergeCell ref="B12:C12"/>
    <mergeCell ref="J26:J28"/>
    <mergeCell ref="A42:J42"/>
    <mergeCell ref="E45:H45"/>
    <mergeCell ref="E46:H46"/>
    <mergeCell ref="A26:A28"/>
    <mergeCell ref="B26:E26"/>
    <mergeCell ref="B27:C27"/>
    <mergeCell ref="D27:E27"/>
    <mergeCell ref="F26:F28"/>
    <mergeCell ref="H26:H28"/>
    <mergeCell ref="I6:I7"/>
    <mergeCell ref="A1:J1"/>
    <mergeCell ref="A5:J5"/>
    <mergeCell ref="A6:A7"/>
    <mergeCell ref="B6:C7"/>
    <mergeCell ref="D6:D7"/>
    <mergeCell ref="E6:E7"/>
    <mergeCell ref="F6:F7"/>
    <mergeCell ref="H6:H7"/>
    <mergeCell ref="J6:J7"/>
    <mergeCell ref="G6:G7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P.E.F.</vt:lpstr>
      <vt:lpstr>Casate</vt:lpstr>
      <vt:lpstr>Sinigaglia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2022-06-22T13:38:56Z</dcterms:modified>
</cp:coreProperties>
</file>